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sk &amp; Show - Main Screen - DOI " sheetId="2" r:id="rId5"/>
    <sheet name="Shallow Soil - Shallow Soil PDV" sheetId="3" r:id="rId6"/>
    <sheet name="Deep Soil - Deep Soil Remediati" sheetId="4" r:id="rId7"/>
    <sheet name="Water - Water Remediation Calcu" sheetId="5" r:id="rId8"/>
    <sheet name="Materials - Materials Remediati" sheetId="6" r:id="rId9"/>
    <sheet name="Convert - Area Measurement Conv" sheetId="7" r:id="rId10"/>
    <sheet name="LookUp" sheetId="8" r:id="rId11"/>
    <sheet name="Soil Data - Shallow and Deep SO" sheetId="9" r:id="rId12"/>
    <sheet name="Water Data - Water remediation " sheetId="10" r:id="rId13"/>
  </sheets>
</workbook>
</file>

<file path=xl/sharedStrings.xml><?xml version="1.0" encoding="utf-8"?>
<sst xmlns="http://schemas.openxmlformats.org/spreadsheetml/2006/main" uniqueCount="107">
  <si>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</si>
  <si>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</si>
  <si>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</si>
  <si>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</si>
  <si>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Ask &amp; Show</t>
  </si>
  <si>
    <t>Main Screen - DOI Remediation Ask &amp; Show</t>
  </si>
  <si>
    <t xml:space="preserve">Ask &amp; Show - Main Screen - DOI </t>
  </si>
  <si>
    <t>Remediation</t>
  </si>
  <si>
    <t>CLEARING THIS FIELD CLEAR CALCULATED VALUES</t>
  </si>
  <si>
    <r>
      <rPr>
        <b val="1"/>
        <sz val="10"/>
        <color indexed="8"/>
        <rFont val="Helvetica Neue"/>
      </rPr>
      <t xml:space="preserve">Text Values </t>
    </r>
    <r>
      <rPr>
        <sz val="10"/>
        <color indexed="8"/>
        <rFont val="Helvetica Neue"/>
      </rPr>
      <t>= Water, Soil, Materials</t>
    </r>
  </si>
  <si>
    <t>Surface Area Type</t>
  </si>
  <si>
    <t>wrong area value, retype!</t>
  </si>
  <si>
    <r>
      <rPr>
        <b val="1"/>
        <sz val="10"/>
        <color indexed="8"/>
        <rFont val="Helvetica Neue"/>
      </rPr>
      <t>Text Values</t>
    </r>
    <r>
      <rPr>
        <sz val="10"/>
        <color indexed="8"/>
        <rFont val="Helvetica Neue"/>
      </rPr>
      <t xml:space="preserve"> = SqFt, SqYd, SqMtr, CuYd, CuMtr, CuFt</t>
    </r>
  </si>
  <si>
    <t>SqFt = Square Feet, SqYd = Square Yard, SqMtr = Square Meter, CuYd = Cubic Yard,       CuMtr = Cubic Meter,   CuFt = Cubic Feet</t>
  </si>
  <si>
    <t>Contaminated Area</t>
  </si>
  <si>
    <t>Length</t>
  </si>
  <si>
    <t>Width</t>
  </si>
  <si>
    <t xml:space="preserve">PDV </t>
  </si>
  <si>
    <t>Total Solution Vol.</t>
  </si>
  <si>
    <t>Water</t>
  </si>
  <si>
    <t>Gallons</t>
  </si>
  <si>
    <t>De-Oil-It</t>
  </si>
  <si>
    <t xml:space="preserve"># totes required </t>
  </si>
  <si>
    <t># drums required</t>
  </si>
  <si>
    <t>Fill in areas ONLY in light green</t>
  </si>
  <si>
    <t xml:space="preserve">    </t>
  </si>
  <si>
    <t>Shallow Soil</t>
  </si>
  <si>
    <t>Shallow Soil PDV and PAV calculator</t>
  </si>
  <si>
    <t>Shallow Soil - Shallow Soil PDV</t>
  </si>
  <si>
    <t>PDV</t>
  </si>
  <si>
    <t>PDV = Per Day Volume</t>
  </si>
  <si>
    <t>PAV</t>
  </si>
  <si>
    <t>PAV = Per Application Volume</t>
  </si>
  <si>
    <t>Area</t>
  </si>
  <si>
    <t>Depth</t>
  </si>
  <si>
    <t>Per Day Volume Solution is made up of ::</t>
  </si>
  <si>
    <t xml:space="preserve">Gallons Water </t>
  </si>
  <si>
    <t>Gallons DOI</t>
  </si>
  <si>
    <t>Soil Depth = Shallow                     (this is in INCHES)</t>
  </si>
  <si>
    <t>up to this value, if over this value use DEEP SOIL calculations</t>
  </si>
  <si>
    <t>Deep Soil</t>
  </si>
  <si>
    <t>Deep Soil Remediation</t>
  </si>
  <si>
    <t>Deep Soil - Deep Soil Remediati</t>
  </si>
  <si>
    <t>PAV = PDF !</t>
  </si>
  <si>
    <t>Water Remediation Calculations</t>
  </si>
  <si>
    <t>Water - Water Remediation Calcu</t>
  </si>
  <si>
    <t>In water PDV = PAV</t>
  </si>
  <si>
    <t>Materials</t>
  </si>
  <si>
    <t>Materials Remediation</t>
  </si>
  <si>
    <t>Materials - Materials Remediati</t>
  </si>
  <si>
    <t>PDV = PAV = soln shown below:</t>
  </si>
  <si>
    <t>1/4 gallon spray bottle</t>
  </si>
  <si>
    <t>water</t>
  </si>
  <si>
    <t>de-oil-it</t>
  </si>
  <si>
    <t>2 gallon pump spray bottle</t>
  </si>
  <si>
    <t>50 gallon pressure washer</t>
  </si>
  <si>
    <t>Convert</t>
  </si>
  <si>
    <t>Area Measurement Converter</t>
  </si>
  <si>
    <t>Convert - Area Measurement Conv</t>
  </si>
  <si>
    <t>sq feet</t>
  </si>
  <si>
    <t>SqFt</t>
  </si>
  <si>
    <t>sq yard</t>
  </si>
  <si>
    <t>SqYd</t>
  </si>
  <si>
    <t>sq meter</t>
  </si>
  <si>
    <t>SqMtr</t>
  </si>
  <si>
    <t>cubic meter</t>
  </si>
  <si>
    <t>CuMtr</t>
  </si>
  <si>
    <t>cubic yard</t>
  </si>
  <si>
    <t>CuYd</t>
  </si>
  <si>
    <t>cubic feet</t>
  </si>
  <si>
    <t>CuFt</t>
  </si>
  <si>
    <t>inches</t>
  </si>
  <si>
    <t>Inches</t>
  </si>
  <si>
    <t>yards</t>
  </si>
  <si>
    <t>Yards</t>
  </si>
  <si>
    <t>meters</t>
  </si>
  <si>
    <t>Meters</t>
  </si>
  <si>
    <t>feet</t>
  </si>
  <si>
    <t>Feet</t>
  </si>
  <si>
    <t>Converted-LEN</t>
  </si>
  <si>
    <t>ERROR</t>
  </si>
  <si>
    <t>Converted-WID</t>
  </si>
  <si>
    <t>LookUp</t>
  </si>
  <si>
    <t>Table 1</t>
  </si>
  <si>
    <t>Oil Thickness (Inches)</t>
  </si>
  <si>
    <t>Soil</t>
  </si>
  <si>
    <t>Soil Depth (Inches)</t>
  </si>
  <si>
    <t xml:space="preserve"> </t>
  </si>
  <si>
    <t>Soil Data</t>
  </si>
  <si>
    <t>Shallow and Deep SOIL remediation parameters</t>
  </si>
  <si>
    <t>Soil Data - Shallow and Deep SO</t>
  </si>
  <si>
    <t>Soil Solution</t>
  </si>
  <si>
    <t>Total Solution make-up due to solution ratio</t>
  </si>
  <si>
    <t>Soil # Applications</t>
  </si>
  <si>
    <t>Shallow Soil Remediation has this number of applications per day, therefore            PAV is multiple times in a day</t>
  </si>
  <si>
    <t>Deep Soil Remediation simply fills all grid pattern bored holes, therefore PDV=PAV</t>
  </si>
  <si>
    <t>Solution Ratio Water to</t>
  </si>
  <si>
    <t>Edit # apps, ratio only</t>
  </si>
  <si>
    <t>DOI</t>
  </si>
  <si>
    <t>Solution Percentage</t>
  </si>
  <si>
    <t xml:space="preserve"> Gallons H20</t>
  </si>
  <si>
    <t>Water Data</t>
  </si>
  <si>
    <t>Water remediation parameters</t>
  </si>
  <si>
    <t xml:space="preserve">Water Data - Water remediation </t>
  </si>
  <si>
    <t>Water Solution</t>
  </si>
  <si>
    <t>Water # Applications</t>
  </si>
  <si>
    <t>No more than one application per day</t>
  </si>
</sst>
</file>

<file path=xl/styles.xml><?xml version="1.0" encoding="utf-8"?>
<styleSheet xmlns="http://schemas.openxmlformats.org/spreadsheetml/2006/main">
  <numFmts count="1">
    <numFmt numFmtId="0" formatCode="General"/>
  </numFmts>
  <fonts count="8">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b val="1"/>
      <i val="1"/>
      <sz val="10"/>
      <color indexed="8"/>
      <name val="Helvetica Neue"/>
    </font>
    <font>
      <b val="1"/>
      <i val="1"/>
      <sz val="9"/>
      <color indexed="8"/>
      <name val="Helvetica Neue"/>
    </font>
    <font>
      <sz val="11"/>
      <color indexed="8"/>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1"/>
        <bgColor auto="1"/>
      </patternFill>
    </fill>
  </fills>
  <borders count="32">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3"/>
      </right>
      <top style="thin">
        <color indexed="13"/>
      </top>
      <bottom style="thick">
        <color indexed="15"/>
      </bottom>
      <diagonal/>
    </border>
    <border>
      <left style="thin">
        <color indexed="13"/>
      </left>
      <right style="thick">
        <color indexed="15"/>
      </right>
      <top style="thin">
        <color indexed="14"/>
      </top>
      <bottom style="thin">
        <color indexed="13"/>
      </bottom>
      <diagonal/>
    </border>
    <border>
      <left style="thick">
        <color indexed="15"/>
      </left>
      <right style="thick">
        <color indexed="15"/>
      </right>
      <top style="thick">
        <color indexed="15"/>
      </top>
      <bottom style="thin">
        <color indexed="13"/>
      </bottom>
      <diagonal/>
    </border>
    <border>
      <left style="thick">
        <color indexed="15"/>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ck">
        <color indexed="15"/>
      </right>
      <top style="thin">
        <color indexed="13"/>
      </top>
      <bottom style="thin">
        <color indexed="13"/>
      </bottom>
      <diagonal/>
    </border>
    <border>
      <left style="thick">
        <color indexed="15"/>
      </left>
      <right style="thick">
        <color indexed="15"/>
      </right>
      <top style="thin">
        <color indexed="13"/>
      </top>
      <bottom style="thick">
        <color indexed="15"/>
      </bottom>
      <diagonal/>
    </border>
    <border>
      <left style="thick">
        <color indexed="15"/>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ck">
        <color indexed="15"/>
      </top>
      <bottom style="thick">
        <color indexed="15"/>
      </bottom>
      <diagonal/>
    </border>
    <border>
      <left style="thick">
        <color indexed="15"/>
      </left>
      <right style="thick">
        <color indexed="15"/>
      </right>
      <top style="thin">
        <color indexed="13"/>
      </top>
      <bottom style="thin">
        <color indexed="13"/>
      </bottom>
      <diagonal/>
    </border>
    <border>
      <left style="thick">
        <color indexed="15"/>
      </left>
      <right style="thick">
        <color indexed="15"/>
      </right>
      <top style="thick">
        <color indexed="15"/>
      </top>
      <bottom/>
      <diagonal/>
    </border>
    <border>
      <left style="thick">
        <color indexed="15"/>
      </left>
      <right style="thick">
        <color indexed="15"/>
      </right>
      <top/>
      <bottom/>
      <diagonal/>
    </border>
    <border>
      <left style="thick">
        <color indexed="15"/>
      </left>
      <right style="thick">
        <color indexed="15"/>
      </right>
      <top/>
      <bottom style="thick">
        <color indexed="15"/>
      </bottom>
      <diagonal/>
    </border>
    <border>
      <left style="thin">
        <color indexed="13"/>
      </left>
      <right style="thin">
        <color indexed="19"/>
      </right>
      <top style="thin">
        <color indexed="13"/>
      </top>
      <bottom style="thin">
        <color indexed="13"/>
      </bottom>
      <diagonal/>
    </border>
    <border>
      <left style="thin">
        <color indexed="19"/>
      </left>
      <right style="thin">
        <color indexed="20"/>
      </right>
      <top style="thick">
        <color indexed="15"/>
      </top>
      <bottom style="thick">
        <color indexed="8"/>
      </bottom>
      <diagonal/>
    </border>
    <border>
      <left style="thin">
        <color indexed="20"/>
      </left>
      <right style="thin">
        <color indexed="13"/>
      </right>
      <top style="thin">
        <color indexed="13"/>
      </top>
      <bottom style="thin">
        <color indexed="13"/>
      </bottom>
      <diagonal/>
    </border>
    <border>
      <left style="thick">
        <color indexed="15"/>
      </left>
      <right style="thick">
        <color indexed="15"/>
      </right>
      <top style="thick">
        <color indexed="8"/>
      </top>
      <bottom style="thin">
        <color indexed="13"/>
      </bottom>
      <diagonal/>
    </border>
    <border>
      <left style="thin">
        <color indexed="14"/>
      </left>
      <right style="thin">
        <color indexed="13"/>
      </right>
      <top style="thick">
        <color indexed="15"/>
      </top>
      <bottom style="thin">
        <color indexed="13"/>
      </bottom>
      <diagonal/>
    </border>
    <border>
      <left style="thin">
        <color indexed="13"/>
      </left>
      <right style="thin">
        <color indexed="13"/>
      </right>
      <top style="thin">
        <color indexed="13"/>
      </top>
      <bottom/>
      <diagonal/>
    </border>
    <border>
      <left style="thin">
        <color indexed="14"/>
      </left>
      <right style="thin">
        <color indexed="13"/>
      </right>
      <top style="thin">
        <color indexed="13"/>
      </top>
      <bottom style="thin">
        <color indexed="13"/>
      </bottom>
      <diagonal/>
    </border>
    <border>
      <left style="thin">
        <color indexed="13"/>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5"/>
      </right>
      <top style="thin">
        <color indexed="13"/>
      </top>
      <bottom style="thin">
        <color indexed="13"/>
      </bottom>
      <diagonal/>
    </border>
    <border>
      <left style="thin">
        <color indexed="15"/>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66">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4" fillId="4" borderId="1" applyNumberFormat="0" applyFont="1" applyFill="1" applyBorder="1" applyAlignment="1" applyProtection="0">
      <alignment vertical="top" wrapText="1"/>
    </xf>
    <xf numFmtId="0" fontId="4" fillId="4" borderId="2" applyNumberFormat="0" applyFont="1" applyFill="1" applyBorder="1" applyAlignment="1" applyProtection="0">
      <alignment vertical="top" wrapText="1"/>
    </xf>
    <xf numFmtId="49" fontId="4" fillId="5" borderId="3" applyNumberFormat="1" applyFont="1" applyFill="1" applyBorder="1" applyAlignment="1" applyProtection="0">
      <alignment vertical="top" wrapText="1"/>
    </xf>
    <xf numFmtId="0" fontId="0" fillId="6" borderId="4" applyNumberFormat="0" applyFont="1" applyFill="1" applyBorder="1" applyAlignment="1" applyProtection="0">
      <alignment vertical="top" wrapText="1"/>
    </xf>
    <xf numFmtId="49" fontId="5" borderId="5" applyNumberFormat="1" applyFont="1" applyFill="0" applyBorder="1" applyAlignment="1" applyProtection="0">
      <alignment vertical="top" wrapText="1"/>
    </xf>
    <xf numFmtId="49" fontId="0" borderId="6" applyNumberFormat="1" applyFont="1" applyFill="0" applyBorder="1" applyAlignment="1" applyProtection="0">
      <alignment vertical="top" wrapText="1"/>
    </xf>
    <xf numFmtId="0" fontId="0" borderId="6" applyNumberFormat="0" applyFont="1" applyFill="0" applyBorder="1" applyAlignment="1" applyProtection="0">
      <alignment vertical="top" wrapText="1"/>
    </xf>
    <xf numFmtId="0" fontId="5" borderId="6" applyNumberFormat="0" applyFont="1" applyFill="0" applyBorder="1" applyAlignment="1" applyProtection="0">
      <alignment vertical="top" wrapText="1"/>
    </xf>
    <xf numFmtId="49" fontId="4" fillId="5" borderId="7" applyNumberFormat="1" applyFont="1" applyFill="1" applyBorder="1" applyAlignment="1" applyProtection="0">
      <alignment vertical="top" wrapText="1"/>
    </xf>
    <xf numFmtId="0" fontId="0" fillId="6" borderId="8" applyNumberFormat="0" applyFont="1" applyFill="1" applyBorder="1" applyAlignment="1" applyProtection="0">
      <alignment vertical="top" wrapText="1"/>
    </xf>
    <xf numFmtId="49" fontId="0" borderId="9" applyNumberFormat="1" applyFont="1" applyFill="0" applyBorder="1" applyAlignment="1" applyProtection="0">
      <alignment vertical="top" wrapText="1"/>
    </xf>
    <xf numFmtId="49" fontId="0" borderId="10" applyNumberFormat="1" applyFont="1" applyFill="0" applyBorder="1" applyAlignment="1" applyProtection="0">
      <alignment vertical="top" wrapText="1"/>
    </xf>
    <xf numFmtId="0" fontId="0" borderId="10" applyNumberFormat="0" applyFont="1" applyFill="0" applyBorder="1" applyAlignment="1" applyProtection="0">
      <alignment vertical="top" wrapText="1"/>
    </xf>
    <xf numFmtId="49" fontId="4" fillId="5" borderId="11" applyNumberFormat="1" applyFont="1" applyFill="1" applyBorder="1" applyAlignment="1" applyProtection="0">
      <alignment vertical="top" wrapText="1"/>
    </xf>
    <xf numFmtId="0" fontId="0" borderId="12" applyNumberFormat="0" applyFont="1" applyFill="0" applyBorder="1" applyAlignment="1" applyProtection="0">
      <alignment vertical="top" wrapText="1"/>
    </xf>
    <xf numFmtId="49" fontId="4" fillId="5" borderId="7" applyNumberFormat="1" applyFont="1" applyFill="1" applyBorder="1" applyAlignment="1" applyProtection="0">
      <alignment horizontal="right" vertical="top" wrapText="1"/>
    </xf>
    <xf numFmtId="0" fontId="0" borderId="9" applyNumberFormat="0" applyFont="1" applyFill="0" applyBorder="1" applyAlignment="1" applyProtection="0">
      <alignment vertical="top" wrapText="1"/>
    </xf>
    <xf numFmtId="0" fontId="0" fillId="6" borderId="13" applyNumberFormat="0" applyFont="1" applyFill="1" applyBorder="1" applyAlignment="1" applyProtection="0">
      <alignment vertical="top" wrapText="1"/>
    </xf>
    <xf numFmtId="0" fontId="4" fillId="5" borderId="11" applyNumberFormat="0" applyFont="1" applyFill="1" applyBorder="1" applyAlignment="1" applyProtection="0">
      <alignment vertical="top" wrapText="1"/>
    </xf>
    <xf numFmtId="49" fontId="0" fillId="7" borderId="14" applyNumberFormat="1" applyFont="1" applyFill="1" applyBorder="1" applyAlignment="1" applyProtection="0">
      <alignment vertical="top" wrapText="1"/>
    </xf>
    <xf numFmtId="49" fontId="0" fillId="7" borderId="15" applyNumberFormat="1" applyFont="1" applyFill="1" applyBorder="1" applyAlignment="1" applyProtection="0">
      <alignment vertical="top" wrapText="1"/>
    </xf>
    <xf numFmtId="49" fontId="0" fillId="7" borderId="16" applyNumberFormat="1" applyFont="1" applyFill="1" applyBorder="1" applyAlignment="1" applyProtection="0">
      <alignment vertical="top" wrapText="1"/>
    </xf>
    <xf numFmtId="0" fontId="4" fillId="5" borderId="17" applyNumberFormat="0" applyFont="1" applyFill="1" applyBorder="1" applyAlignment="1" applyProtection="0">
      <alignment vertical="top" wrapText="1"/>
    </xf>
    <xf numFmtId="0" fontId="0" fillId="5" borderId="18" applyNumberFormat="0" applyFont="1" applyFill="1" applyBorder="1" applyAlignment="1" applyProtection="0">
      <alignment vertical="top" wrapText="1"/>
    </xf>
    <xf numFmtId="0" fontId="0" borderId="19" applyNumberFormat="0" applyFont="1" applyFill="0" applyBorder="1" applyAlignment="1" applyProtection="0">
      <alignment vertical="top" wrapText="1"/>
    </xf>
    <xf numFmtId="49" fontId="0" fillId="7" borderId="20" applyNumberFormat="1" applyFont="1" applyFill="1" applyBorder="1" applyAlignment="1" applyProtection="0">
      <alignment vertical="top" wrapText="1"/>
    </xf>
    <xf numFmtId="49" fontId="0" fillId="7" borderId="8" applyNumberFormat="1" applyFont="1" applyFill="1" applyBorder="1" applyAlignment="1" applyProtection="0">
      <alignment vertical="top" wrapText="1"/>
    </xf>
    <xf numFmtId="0" fontId="0" borderId="21" applyNumberFormat="0" applyFont="1" applyFill="0" applyBorder="1" applyAlignment="1" applyProtection="0">
      <alignment vertical="top" wrapText="1"/>
    </xf>
    <xf numFmtId="0" fontId="0" borderId="22" applyNumberFormat="0" applyFont="1" applyFill="0" applyBorder="1" applyAlignment="1" applyProtection="0">
      <alignment vertical="top" wrapText="1"/>
    </xf>
    <xf numFmtId="49" fontId="4" fillId="6" borderId="23" applyNumberFormat="1" applyFont="1" applyFill="1" applyBorder="1" applyAlignment="1" applyProtection="0">
      <alignment vertical="top" wrapText="1"/>
    </xf>
    <xf numFmtId="49" fontId="4" borderId="24" applyNumberFormat="1" applyFont="1" applyFill="0" applyBorder="1" applyAlignment="1" applyProtection="0">
      <alignment horizontal="right" vertical="top" wrapText="1"/>
    </xf>
    <xf numFmtId="0" fontId="0" fillId="8" borderId="25" applyNumberFormat="0" applyFont="1" applyFill="1" applyBorder="1" applyAlignment="1" applyProtection="0">
      <alignment vertical="top" wrapText="1"/>
    </xf>
    <xf numFmtId="0" fontId="0" borderId="26" applyNumberFormat="0" applyFont="1" applyFill="0" applyBorder="1" applyAlignment="1" applyProtection="0">
      <alignment vertical="top" wrapText="1"/>
    </xf>
    <xf numFmtId="0" fontId="0" borderId="23" applyNumberFormat="0" applyFont="1" applyFill="0" applyBorder="1" applyAlignment="1" applyProtection="0">
      <alignment vertical="top" wrapText="1"/>
    </xf>
    <xf numFmtId="0" fontId="0" borderId="27"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4" fillId="5" borderId="28" applyNumberFormat="1" applyFont="1" applyFill="1" applyBorder="1" applyAlignment="1" applyProtection="0">
      <alignment vertical="top" wrapText="1"/>
    </xf>
    <xf numFmtId="0" fontId="0" borderId="29" applyNumberFormat="0" applyFont="1" applyFill="0" applyBorder="1" applyAlignment="1" applyProtection="0">
      <alignment vertical="top" wrapText="1"/>
    </xf>
    <xf numFmtId="49" fontId="4" fillId="5" borderId="11" applyNumberFormat="1" applyFont="1" applyFill="1" applyBorder="1" applyAlignment="1" applyProtection="0">
      <alignment horizontal="right" vertical="top" wrapText="1"/>
    </xf>
    <xf numFmtId="0" fontId="0" borderId="23" applyNumberFormat="1" applyFont="1" applyFill="0" applyBorder="1" applyAlignment="1" applyProtection="0">
      <alignment vertical="top" wrapText="1"/>
    </xf>
    <xf numFmtId="49" fontId="4" fillId="5" borderId="30" applyNumberFormat="1" applyFont="1" applyFill="1" applyBorder="1" applyAlignment="1" applyProtection="0">
      <alignment horizontal="right" vertical="top" wrapText="1"/>
    </xf>
    <xf numFmtId="0" fontId="0" borderId="31" applyNumberFormat="0" applyFont="1" applyFill="0" applyBorder="1" applyAlignment="1" applyProtection="0">
      <alignment vertical="top" wrapText="1"/>
    </xf>
    <xf numFmtId="0" fontId="0" applyNumberFormat="1" applyFont="1" applyFill="0" applyBorder="0" applyAlignment="1" applyProtection="0">
      <alignment vertical="top" wrapText="1"/>
    </xf>
    <xf numFmtId="3" fontId="0" borderId="29" applyNumberFormat="1" applyFont="1" applyFill="0" applyBorder="1" applyAlignment="1" applyProtection="0">
      <alignment vertical="top" wrapText="1"/>
    </xf>
    <xf numFmtId="49" fontId="0" borderId="23" applyNumberFormat="1" applyFont="1" applyFill="0" applyBorder="1" applyAlignment="1" applyProtection="0">
      <alignment vertical="top" wrapText="1"/>
    </xf>
    <xf numFmtId="3" fontId="0" borderId="23" applyNumberFormat="1" applyFont="1" applyFill="0" applyBorder="1" applyAlignment="1" applyProtection="0">
      <alignment vertical="top" wrapText="1"/>
    </xf>
    <xf numFmtId="49" fontId="4" fillId="5" borderId="10" applyNumberFormat="1" applyFont="1" applyFill="1" applyBorder="1" applyAlignment="1" applyProtection="0">
      <alignment horizontal="righ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borderId="10" applyNumberFormat="1" applyFont="1" applyFill="0" applyBorder="1" applyAlignment="1" applyProtection="0">
      <alignment vertical="top" wrapText="1"/>
    </xf>
    <xf numFmtId="0" fontId="4" fillId="5" borderId="11" applyNumberFormat="0" applyFont="1" applyFill="1" applyBorder="1" applyAlignment="1" applyProtection="0">
      <alignment horizontal="right" vertical="top" wrapText="1"/>
    </xf>
    <xf numFmtId="0" fontId="0" applyNumberFormat="1" applyFont="1" applyFill="0" applyBorder="0" applyAlignment="1" applyProtection="0">
      <alignment vertical="top" wrapText="1"/>
    </xf>
    <xf numFmtId="49" fontId="0" borderId="29"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borderId="29" applyNumberFormat="1" applyFont="1" applyFill="0" applyBorder="1" applyAlignment="1" applyProtection="0">
      <alignment vertical="top" wrapText="1"/>
    </xf>
    <xf numFmtId="49" fontId="4" borderId="10" applyNumberFormat="1"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515151"/>
      <rgbColor rgb="ffdbdbdb"/>
      <rgbColor rgb="ffefffe9"/>
      <rgbColor rgb="fffef9b8"/>
      <rgbColor rgb="fff8f8f8"/>
      <rgbColor rgb="fffcfcfc"/>
      <rgbColor rgb="fffefe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1223367</xdr:colOff>
      <xdr:row>9</xdr:row>
      <xdr:rowOff>104589</xdr:rowOff>
    </xdr:from>
    <xdr:to>
      <xdr:col>6</xdr:col>
      <xdr:colOff>250394</xdr:colOff>
      <xdr:row>12</xdr:row>
      <xdr:rowOff>223966</xdr:rowOff>
    </xdr:to>
    <xdr:sp>
      <xdr:nvSpPr>
        <xdr:cNvPr id="2" name="Shape 2"/>
        <xdr:cNvSpPr txBox="1"/>
      </xdr:nvSpPr>
      <xdr:spPr>
        <a:xfrm>
          <a:off x="3890367" y="3861884"/>
          <a:ext cx="3345028" cy="91630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1" spc="0" strike="noStrike" sz="900" u="none">
              <a:solidFill>
                <a:srgbClr val="000000"/>
              </a:solidFill>
              <a:uFillTx/>
              <a:latin typeface="+mn-lt"/>
              <a:ea typeface="+mn-ea"/>
              <a:cs typeface="+mn-cs"/>
              <a:sym typeface="Helvetica Neue"/>
            </a:defRPr>
          </a:pPr>
          <a:r>
            <a:rPr b="1" baseline="0" cap="none" i="1" spc="0" strike="noStrike" sz="900" u="none">
              <a:solidFill>
                <a:srgbClr val="000000"/>
              </a:solidFill>
              <a:uFillTx/>
              <a:latin typeface="+mn-lt"/>
              <a:ea typeface="+mn-ea"/>
              <a:cs typeface="+mn-cs"/>
              <a:sym typeface="Helvetica Neue"/>
            </a:rPr>
            <a:t>PDV = PAV for Water, Materials and Deep Soil Remediation</a:t>
          </a:r>
          <a:endParaRPr b="1" baseline="0" cap="none" i="1" spc="0" strike="noStrike" sz="900" u="none">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b="1" baseline="0" cap="none" i="1" spc="0" strike="noStrike" sz="900" u="none">
              <a:solidFill>
                <a:srgbClr val="000000"/>
              </a:solidFill>
              <a:uFillTx/>
              <a:latin typeface="+mn-lt"/>
              <a:ea typeface="+mn-ea"/>
              <a:cs typeface="+mn-cs"/>
              <a:sym typeface="Helvetica Neue"/>
            </a:defRPr>
          </a:pPr>
          <a:r>
            <a:rPr b="1" baseline="0" cap="none" i="1" spc="0" strike="noStrike" sz="900" u="none">
              <a:solidFill>
                <a:srgbClr val="000000"/>
              </a:solidFill>
              <a:uFillTx/>
              <a:latin typeface="+mn-lt"/>
              <a:ea typeface="+mn-ea"/>
              <a:cs typeface="+mn-cs"/>
              <a:sym typeface="Helvetica Neue"/>
            </a:rPr>
            <a:t>PAV applies only for shallow Soil Remediation</a:t>
          </a:r>
          <a:endParaRPr b="1" baseline="0" cap="none" i="1" spc="0" strike="noStrike" sz="900" u="none">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b="1" baseline="0" cap="none" i="1" spc="0" strike="noStrike" sz="900" u="none">
              <a:solidFill>
                <a:srgbClr val="000000"/>
              </a:solidFill>
              <a:uFillTx/>
              <a:latin typeface="+mn-lt"/>
              <a:ea typeface="+mn-ea"/>
              <a:cs typeface="+mn-cs"/>
              <a:sym typeface="Helvetica Neue"/>
            </a:defRPr>
          </a:pPr>
          <a:endParaRPr b="1" baseline="0" cap="none" i="1" spc="0" strike="noStrike" sz="900" u="none">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b="1" baseline="0" cap="none" i="1" spc="0" strike="noStrike" sz="900" u="none">
              <a:solidFill>
                <a:srgbClr val="000000"/>
              </a:solidFill>
              <a:uFillTx/>
              <a:latin typeface="+mn-lt"/>
              <a:ea typeface="+mn-ea"/>
              <a:cs typeface="+mn-cs"/>
              <a:sym typeface="Helvetica Neue"/>
            </a:defRPr>
          </a:pPr>
          <a:r>
            <a:rPr b="1" baseline="0" cap="none" i="1" spc="0" strike="noStrike" sz="900" u="none">
              <a:solidFill>
                <a:srgbClr val="000000"/>
              </a:solidFill>
              <a:uFillTx/>
              <a:latin typeface="+mn-lt"/>
              <a:ea typeface="+mn-ea"/>
              <a:cs typeface="+mn-cs"/>
              <a:sym typeface="Helvetica Neue"/>
            </a:rPr>
            <a:t>Deep Soil Remediation = Soil contamination deeper 2 feet</a:t>
          </a:r>
          <a:endParaRPr b="1" baseline="0" cap="none" i="1" spc="0" strike="noStrike" sz="900" u="none">
            <a:solidFill>
              <a:srgbClr val="000000"/>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b="1" baseline="0" cap="none" i="1" spc="0" strike="noStrike" sz="900" u="none">
              <a:solidFill>
                <a:srgbClr val="000000"/>
              </a:solidFill>
              <a:uFillTx/>
              <a:latin typeface="+mn-lt"/>
              <a:ea typeface="+mn-ea"/>
              <a:cs typeface="+mn-cs"/>
              <a:sym typeface="Helvetica Neue"/>
            </a:defRPr>
          </a:pPr>
          <a:r>
            <a:rPr b="1" baseline="0" cap="none" i="1" spc="0" strike="noStrike" sz="900" u="none">
              <a:solidFill>
                <a:srgbClr val="000000"/>
              </a:solidFill>
              <a:uFillTx/>
              <a:latin typeface="+mn-lt"/>
              <a:ea typeface="+mn-ea"/>
              <a:cs typeface="+mn-cs"/>
              <a:sym typeface="Helvetica Neue"/>
            </a:rPr>
            <a:t>Shallow Soil Remediation = Soil contamination up to 2 feet</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735009</xdr:colOff>
      <xdr:row>1</xdr:row>
      <xdr:rowOff>227470</xdr:rowOff>
    </xdr:from>
    <xdr:to>
      <xdr:col>4</xdr:col>
      <xdr:colOff>639276</xdr:colOff>
      <xdr:row>3</xdr:row>
      <xdr:rowOff>198841</xdr:rowOff>
    </xdr:to>
    <xdr:sp>
      <xdr:nvSpPr>
        <xdr:cNvPr id="4" name="Shape 4"/>
        <xdr:cNvSpPr txBox="1"/>
      </xdr:nvSpPr>
      <xdr:spPr>
        <a:xfrm>
          <a:off x="3960809" y="578625"/>
          <a:ext cx="2393468" cy="63812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Materials remediation simply means</a:t>
          </a:r>
          <a:endParaRPr b="0" baseline="0" cap="none" i="0" spc="0" strike="noStrike" sz="1100" u="none">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creating a 1:1 solution mixture in a</a:t>
          </a:r>
          <a:endParaRPr b="0" baseline="0" cap="none" i="0" spc="0" strike="noStrike" sz="1100" u="none">
            <a:solidFill>
              <a:srgbClr val="000000"/>
            </a:solidFill>
            <a:uFillTx/>
            <a:latin typeface="+mn-lt"/>
            <a:ea typeface="+mn-ea"/>
            <a:cs typeface="+mn-cs"/>
            <a:sym typeface="Helvetica Neue"/>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volume you think you need to </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6.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26</v>
      </c>
      <c r="C11" s="3"/>
      <c r="D11" s="3"/>
    </row>
    <row r="12">
      <c r="B12" s="4"/>
      <c r="C12" t="s" s="4">
        <v>27</v>
      </c>
      <c r="D12" t="s" s="5">
        <v>28</v>
      </c>
    </row>
    <row r="13">
      <c r="B13" t="s" s="3">
        <v>40</v>
      </c>
      <c r="C13" s="3"/>
      <c r="D13" s="3"/>
    </row>
    <row r="14">
      <c r="B14" s="4"/>
      <c r="C14" t="s" s="4">
        <v>41</v>
      </c>
      <c r="D14" t="s" s="5">
        <v>42</v>
      </c>
    </row>
    <row r="15">
      <c r="B15" t="s" s="3">
        <v>19</v>
      </c>
      <c r="C15" s="3"/>
      <c r="D15" s="3"/>
    </row>
    <row r="16">
      <c r="B16" s="4"/>
      <c r="C16" t="s" s="4">
        <v>44</v>
      </c>
      <c r="D16" t="s" s="5">
        <v>45</v>
      </c>
    </row>
    <row r="17">
      <c r="B17" t="s" s="3">
        <v>47</v>
      </c>
      <c r="C17" s="3"/>
      <c r="D17" s="3"/>
    </row>
    <row r="18">
      <c r="B18" s="4"/>
      <c r="C18" t="s" s="4">
        <v>48</v>
      </c>
      <c r="D18" t="s" s="5">
        <v>49</v>
      </c>
    </row>
    <row r="19">
      <c r="B19" t="s" s="3">
        <v>56</v>
      </c>
      <c r="C19" s="3"/>
      <c r="D19" s="3"/>
    </row>
    <row r="20">
      <c r="B20" s="4"/>
      <c r="C20" t="s" s="4">
        <v>57</v>
      </c>
      <c r="D20" t="s" s="5">
        <v>58</v>
      </c>
    </row>
    <row r="21">
      <c r="B21" t="s" s="3">
        <v>82</v>
      </c>
      <c r="C21" s="3"/>
      <c r="D21" s="3"/>
    </row>
    <row r="22">
      <c r="B22" s="4"/>
      <c r="C22" t="s" s="4">
        <v>83</v>
      </c>
      <c r="D22" t="s" s="5">
        <v>82</v>
      </c>
    </row>
    <row r="23">
      <c r="B23" t="s" s="3">
        <v>88</v>
      </c>
      <c r="C23" s="3"/>
      <c r="D23" s="3"/>
    </row>
    <row r="24">
      <c r="B24" s="4"/>
      <c r="C24" t="s" s="4">
        <v>89</v>
      </c>
      <c r="D24" t="s" s="5">
        <v>90</v>
      </c>
    </row>
    <row r="25">
      <c r="B25" t="s" s="3">
        <v>101</v>
      </c>
      <c r="C25" s="3"/>
      <c r="D25" s="3"/>
    </row>
    <row r="26">
      <c r="B26" s="4"/>
      <c r="C26" t="s" s="4">
        <v>102</v>
      </c>
      <c r="D26" t="s" s="5">
        <v>103</v>
      </c>
    </row>
  </sheetData>
  <mergeCells count="1">
    <mergeCell ref="B3:D3"/>
  </mergeCells>
  <hyperlinks>
    <hyperlink ref="D10" location="'Ask &amp; Show - Main Screen - DOI '!R2C1" tooltip="" display="Ask &amp; Show - Main Screen - DOI "/>
    <hyperlink ref="D12" location="'Shallow Soil - Shallow Soil PDV'!R2C1" tooltip="" display="Shallow Soil - Shallow Soil PDV"/>
    <hyperlink ref="D14" location="'Deep Soil - Deep Soil Remediati'!R2C1" tooltip="" display="Deep Soil - Deep Soil Remediati"/>
    <hyperlink ref="D16" location="'Water - Water Remediation Calcu'!R2C1" tooltip="" display="Water - Water Remediation Calcu"/>
    <hyperlink ref="D18" location="'Materials - Materials Remediati'!R2C1" tooltip="" display="Materials - Materials Remediati"/>
    <hyperlink ref="D20" location="'Convert - Area Measurement Conv'!R2C1" tooltip="" display="Convert - Area Measurement Conv"/>
    <hyperlink ref="D22" location="'LookUp'!R2C1" tooltip="" display="LookUp"/>
    <hyperlink ref="D24" location="'Soil Data - Shallow and Deep SO'!R2C1" tooltip="" display="Soil Data - Shallow and Deep SO"/>
    <hyperlink ref="D26" location="'Water Data - Water remediation '!R2C1" tooltip="" display="Water Data - Water remediation "/>
  </hyperlinks>
</worksheet>
</file>

<file path=xl/worksheets/sheet10.xml><?xml version="1.0" encoding="utf-8"?>
<worksheet xmlns:r="http://schemas.openxmlformats.org/officeDocument/2006/relationships" xmlns="http://schemas.openxmlformats.org/spreadsheetml/2006/main">
  <sheetPr>
    <pageSetUpPr fitToPage="1"/>
  </sheetPr>
  <dimension ref="A2:E1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9.5938" style="65" customWidth="1"/>
    <col min="2" max="5" width="16.3516" style="65" customWidth="1"/>
    <col min="6" max="256" width="16.3516" style="65" customWidth="1"/>
  </cols>
  <sheetData>
    <row r="1" ht="27.65" customHeight="1">
      <c r="A1" t="s" s="7">
        <v>102</v>
      </c>
      <c r="B1" s="7"/>
      <c r="C1" s="7"/>
      <c r="D1" s="7"/>
      <c r="E1" s="7"/>
    </row>
    <row r="2" ht="20.25" customHeight="1">
      <c r="A2" s="8"/>
      <c r="B2" s="8"/>
      <c r="C2" s="8"/>
      <c r="D2" s="8"/>
      <c r="E2" s="8"/>
    </row>
    <row r="3" ht="44.25" customHeight="1">
      <c r="A3" t="s" s="44">
        <v>104</v>
      </c>
      <c r="B3" s="63">
        <f>B6+B7</f>
        <v>4</v>
      </c>
      <c r="C3" s="14"/>
      <c r="D3" t="s" s="13">
        <v>92</v>
      </c>
      <c r="E3" s="14"/>
    </row>
    <row r="4" ht="32.05" customHeight="1">
      <c r="A4" t="s" s="21">
        <v>105</v>
      </c>
      <c r="B4" s="47">
        <v>1</v>
      </c>
      <c r="C4" s="20"/>
      <c r="D4" t="s" s="19">
        <v>106</v>
      </c>
      <c r="E4" s="20"/>
    </row>
    <row r="5" ht="20.05" customHeight="1">
      <c r="A5" s="26"/>
      <c r="B5" s="41"/>
      <c r="C5" s="20"/>
      <c r="D5" s="20"/>
      <c r="E5" s="20"/>
    </row>
    <row r="6" ht="32.05" customHeight="1">
      <c r="A6" t="s" s="46">
        <v>96</v>
      </c>
      <c r="B6" s="47">
        <v>3</v>
      </c>
      <c r="C6" s="20"/>
      <c r="D6" t="s" s="64">
        <v>97</v>
      </c>
      <c r="E6" s="20"/>
    </row>
    <row r="7" ht="20.05" customHeight="1">
      <c r="A7" t="s" s="46">
        <v>98</v>
      </c>
      <c r="B7" s="47">
        <v>1</v>
      </c>
      <c r="C7" s="20"/>
      <c r="D7" s="20"/>
      <c r="E7" s="20"/>
    </row>
    <row r="8" ht="20.05" customHeight="1">
      <c r="A8" s="26"/>
      <c r="B8" s="41"/>
      <c r="C8" s="20"/>
      <c r="D8" s="20"/>
      <c r="E8" s="20"/>
    </row>
    <row r="9" ht="20.05" customHeight="1">
      <c r="A9" t="s" s="21">
        <v>99</v>
      </c>
      <c r="B9" s="41"/>
      <c r="C9" s="20"/>
      <c r="D9" s="20"/>
      <c r="E9" s="20"/>
    </row>
    <row r="10" ht="20.05" customHeight="1">
      <c r="A10" t="s" s="46">
        <v>100</v>
      </c>
      <c r="B10" s="47">
        <f>B6/B3</f>
        <v>0.75</v>
      </c>
      <c r="C10" s="20"/>
      <c r="D10" s="20"/>
      <c r="E10" s="20"/>
    </row>
    <row r="11" ht="20.05" customHeight="1">
      <c r="A11" t="s" s="46">
        <v>37</v>
      </c>
      <c r="B11" s="47">
        <f>B7/B3</f>
        <v>0.25</v>
      </c>
      <c r="C11" s="20"/>
      <c r="D11" s="20"/>
      <c r="E11" s="20"/>
    </row>
    <row r="12" ht="20.05" customHeight="1">
      <c r="A12" s="26"/>
      <c r="B12" s="41"/>
      <c r="C12" s="20"/>
      <c r="D12" s="20"/>
      <c r="E12"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2:G19"/>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6484" style="6" customWidth="1"/>
    <col min="2" max="3" width="16.3516" style="6" customWidth="1"/>
    <col min="4" max="4" width="15.3047" style="6" customWidth="1"/>
    <col min="5" max="5" width="6.35156" style="6" customWidth="1"/>
    <col min="6" max="6" width="18.7266" style="6" customWidth="1"/>
    <col min="7" max="7" width="16.3516" style="6" customWidth="1"/>
    <col min="8" max="256" width="16.3516" style="6" customWidth="1"/>
  </cols>
  <sheetData>
    <row r="1" ht="27.65" customHeight="1">
      <c r="A1" t="s" s="7">
        <v>5</v>
      </c>
      <c r="B1" s="7"/>
      <c r="C1" s="7"/>
      <c r="D1" s="7"/>
      <c r="E1" s="7"/>
      <c r="F1" s="7"/>
      <c r="G1" s="7"/>
    </row>
    <row r="2" ht="21.35" customHeight="1">
      <c r="A2" s="8"/>
      <c r="B2" s="9"/>
      <c r="C2" s="8"/>
      <c r="D2" s="8"/>
      <c r="E2" s="8"/>
      <c r="F2" s="8"/>
      <c r="G2" s="8"/>
    </row>
    <row r="3" ht="57.35" customHeight="1">
      <c r="A3" t="s" s="10">
        <v>7</v>
      </c>
      <c r="B3" s="11"/>
      <c r="C3" t="s" s="12">
        <v>8</v>
      </c>
      <c r="D3" t="s" s="13">
        <v>9</v>
      </c>
      <c r="E3" s="14"/>
      <c r="F3" s="15"/>
      <c r="G3" s="14"/>
    </row>
    <row r="4" ht="81.35" customHeight="1">
      <c r="A4" t="s" s="16">
        <v>10</v>
      </c>
      <c r="B4" s="17"/>
      <c r="C4" t="s" s="18">
        <f>IF('Convert - Area Measurement Conv'!B17="ERROR","wrong area value, retype!","")</f>
        <v>11</v>
      </c>
      <c r="D4" t="s" s="19">
        <v>12</v>
      </c>
      <c r="E4" s="20"/>
      <c r="F4" t="s" s="19">
        <v>13</v>
      </c>
      <c r="G4" s="20"/>
    </row>
    <row r="5" ht="22.7" customHeight="1">
      <c r="A5" t="s" s="21">
        <v>14</v>
      </c>
      <c r="B5" s="22"/>
      <c r="C5" s="20"/>
      <c r="D5" s="20"/>
      <c r="E5" s="20"/>
      <c r="F5" s="20"/>
      <c r="G5" s="20"/>
    </row>
    <row r="6" ht="21.35" customHeight="1">
      <c r="A6" t="s" s="23">
        <v>15</v>
      </c>
      <c r="B6" s="11"/>
      <c r="C6" s="24"/>
      <c r="D6" s="20"/>
      <c r="E6" s="20"/>
      <c r="F6" s="20"/>
      <c r="G6" s="20"/>
    </row>
    <row r="7" ht="20.05" customHeight="1">
      <c r="A7" t="s" s="23">
        <v>16</v>
      </c>
      <c r="B7" s="25"/>
      <c r="C7" s="24"/>
      <c r="D7" s="20"/>
      <c r="E7" s="20"/>
      <c r="F7" s="20"/>
      <c r="G7" s="20"/>
    </row>
    <row r="8" ht="21.35" customHeight="1">
      <c r="A8" t="s" s="23">
        <f>IFERROR(VLOOKUP(B3,'LookUp'!$A3:$B5,2,TRUE),"")</f>
      </c>
      <c r="B8" s="17"/>
      <c r="C8" s="24"/>
      <c r="D8" s="20"/>
      <c r="E8" s="20"/>
      <c r="F8" s="20"/>
      <c r="G8" s="20"/>
    </row>
    <row r="9" ht="22.7" customHeight="1">
      <c r="A9" s="26"/>
      <c r="B9" s="22"/>
      <c r="C9" s="20"/>
      <c r="D9" s="20"/>
      <c r="E9" s="20"/>
      <c r="F9" s="20"/>
      <c r="G9" s="20"/>
    </row>
    <row r="10" ht="21.35" customHeight="1">
      <c r="A10" t="s" s="16">
        <v>17</v>
      </c>
      <c r="B10" t="s" s="27">
        <f>IFERROR(IF(B3="soil",IF(B8&gt;'Shallow Soil - Shallow Soil PDV'!B14,'Deep Soil - Deep Soil Remediati'!B3,'Shallow Soil - Shallow Soil PDV'!B3),IF(B3="water",'Water - Water Remediation Calcu'!B3,IF(ISBLANK(B3),"",IF(B3="materials","see data below","re-enter remediation text value")))),"")</f>
      </c>
      <c r="C10" t="s" s="18">
        <v>18</v>
      </c>
      <c r="D10" s="20"/>
      <c r="E10" s="20"/>
      <c r="F10" s="20"/>
      <c r="G10" s="20"/>
    </row>
    <row r="11" ht="20.05" customHeight="1">
      <c r="A11" t="s" s="23">
        <v>19</v>
      </c>
      <c r="B11" t="s" s="28">
        <f>IF(B3="soil",IF(B8&gt;'Shallow Soil - Shallow Soil PDV'!B14,'Deep Soil - Deep Soil Remediati'!B10,'Shallow Soil - Shallow Soil PDV'!B10),IF(B3="water",'Water - Water Remediation Calcu'!B9,IF(ISBLANK(B3),"",IF(B3="materials","see data below","re-enter remediation text value"))))</f>
      </c>
      <c r="C11" t="s" s="18">
        <v>20</v>
      </c>
      <c r="D11" s="20"/>
      <c r="E11" s="20"/>
      <c r="F11" s="20"/>
      <c r="G11" s="20"/>
    </row>
    <row r="12" ht="21.35" customHeight="1">
      <c r="A12" t="s" s="23">
        <v>21</v>
      </c>
      <c r="B12" t="s" s="29">
        <f>IF(B3="soil",IF(B8&gt;'Shallow Soil - Shallow Soil PDV'!B14,'Deep Soil - Deep Soil Remediati'!B11,'Shallow Soil - Shallow Soil PDV'!B11),IF(B3="water",'Water - Water Remediation Calcu'!B10,IF(ISBLANK(B3),"",IF(B3="materials","see data below","re-enter remediation text value"))))</f>
      </c>
      <c r="C12" t="s" s="18">
        <v>20</v>
      </c>
      <c r="D12" s="20"/>
      <c r="E12" s="20"/>
      <c r="F12" s="20"/>
      <c r="G12" s="20"/>
    </row>
    <row r="13" ht="22.7" customHeight="1">
      <c r="A13" s="30"/>
      <c r="B13" s="31"/>
      <c r="C13" s="32"/>
      <c r="D13" s="20"/>
      <c r="E13" s="20"/>
      <c r="F13" s="20"/>
      <c r="G13" s="20"/>
    </row>
    <row r="14" ht="21.35" customHeight="1">
      <c r="A14" t="s" s="16">
        <v>22</v>
      </c>
      <c r="B14" t="s" s="33">
        <f>IF(ISBLANK(B3),"",IFERROR(ROUNDDOWN((B12/275),0),""))</f>
      </c>
      <c r="C14" s="24"/>
      <c r="D14" s="20"/>
      <c r="E14" s="20"/>
      <c r="F14" s="20"/>
      <c r="G14" s="20"/>
    </row>
    <row r="15" ht="21.35" customHeight="1">
      <c r="A15" t="s" s="16">
        <v>23</v>
      </c>
      <c r="B15" t="s" s="34">
        <f>IFERROR(ROUNDUP(((B12-(B14*275))/55),0),"")</f>
      </c>
      <c r="C15" s="24"/>
      <c r="D15" s="20"/>
      <c r="E15" s="20"/>
      <c r="F15" s="20"/>
      <c r="G15" s="20"/>
    </row>
    <row r="16" ht="21.35" customHeight="1">
      <c r="A16" s="26"/>
      <c r="B16" s="35"/>
      <c r="C16" s="20"/>
      <c r="D16" s="20"/>
      <c r="E16" s="36"/>
      <c r="F16" s="20"/>
      <c r="G16" s="20"/>
    </row>
    <row r="17" ht="32.05" customHeight="1">
      <c r="A17" s="26"/>
      <c r="B17" t="s" s="37">
        <v>24</v>
      </c>
      <c r="C17" s="20"/>
      <c r="D17" t="s" s="38">
        <v>25</v>
      </c>
      <c r="E17" s="39"/>
      <c r="F17" s="40"/>
      <c r="G17" s="20"/>
    </row>
    <row r="18" ht="20.05" customHeight="1">
      <c r="A18" s="26"/>
      <c r="B18" s="41"/>
      <c r="C18" s="20"/>
      <c r="D18" s="20"/>
      <c r="E18" s="42"/>
      <c r="F18" s="20"/>
      <c r="G18" s="20"/>
    </row>
    <row r="19" ht="20.05" customHeight="1">
      <c r="A19" s="26"/>
      <c r="B19" s="41"/>
      <c r="C19" s="20"/>
      <c r="D19" s="20"/>
      <c r="E19" s="20"/>
      <c r="F19" s="20"/>
      <c r="G19" s="20"/>
    </row>
  </sheetData>
  <mergeCells count="1">
    <mergeCell ref="A1:G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E14"/>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43" customWidth="1"/>
    <col min="6" max="256" width="16.3516" style="43" customWidth="1"/>
  </cols>
  <sheetData>
    <row r="1" ht="27.65" customHeight="1">
      <c r="A1" t="s" s="7">
        <v>27</v>
      </c>
      <c r="B1" s="7"/>
      <c r="C1" s="7"/>
      <c r="D1" s="7"/>
      <c r="E1" s="7"/>
    </row>
    <row r="2" ht="20.25" customHeight="1">
      <c r="A2" s="8"/>
      <c r="B2" s="8"/>
      <c r="C2" s="8"/>
      <c r="D2" s="8"/>
      <c r="E2" s="8"/>
    </row>
    <row r="3" ht="32.25" customHeight="1">
      <c r="A3" t="s" s="44">
        <v>29</v>
      </c>
      <c r="B3" s="45">
        <f>ROUND((B6/81)*(B7/3)*'Soil Data - Shallow and Deep SO'!B3*'Soil Data - Shallow and Deep SO'!B4,0)</f>
      </c>
      <c r="C3" s="14"/>
      <c r="D3" t="s" s="13">
        <v>30</v>
      </c>
      <c r="E3" s="14"/>
    </row>
    <row r="4" ht="32.05" customHeight="1">
      <c r="A4" t="s" s="21">
        <v>31</v>
      </c>
      <c r="B4" s="41">
        <f>ROUND(B3/'Soil Data - Shallow and Deep SO'!B4,0)</f>
      </c>
      <c r="C4" s="20"/>
      <c r="D4" t="s" s="19">
        <v>32</v>
      </c>
      <c r="E4" s="20"/>
    </row>
    <row r="5" ht="20.05" customHeight="1">
      <c r="A5" s="26"/>
      <c r="B5" s="41"/>
      <c r="C5" s="20"/>
      <c r="D5" s="20"/>
      <c r="E5" s="20"/>
    </row>
    <row r="6" ht="20.05" customHeight="1">
      <c r="A6" t="s" s="46">
        <v>33</v>
      </c>
      <c r="B6" s="41">
        <f>'Convert - Area Measurement Conv'!B17*'Convert - Area Measurement Conv'!B18</f>
      </c>
      <c r="C6" s="20"/>
      <c r="D6" s="20"/>
      <c r="E6" s="20"/>
    </row>
    <row r="7" ht="20.05" customHeight="1">
      <c r="A7" t="s" s="46">
        <v>34</v>
      </c>
      <c r="B7" s="47">
        <f>'Ask &amp; Show - Main Screen - DOI '!B8</f>
        <v>0</v>
      </c>
      <c r="C7" s="20"/>
      <c r="D7" s="20"/>
      <c r="E7" s="20"/>
    </row>
    <row r="8" ht="20.05" customHeight="1">
      <c r="A8" s="26"/>
      <c r="B8" s="41"/>
      <c r="C8" s="20"/>
      <c r="D8" s="20"/>
      <c r="E8" s="20"/>
    </row>
    <row r="9" ht="44.05" customHeight="1">
      <c r="A9" t="s" s="21">
        <v>35</v>
      </c>
      <c r="B9" s="41"/>
      <c r="C9" s="20"/>
      <c r="D9" s="20"/>
      <c r="E9" s="20"/>
    </row>
    <row r="10" ht="20.05" customHeight="1">
      <c r="A10" t="s" s="46">
        <v>36</v>
      </c>
      <c r="B10" s="41">
        <f>ROUND(B3*'Soil Data - Shallow and Deep SO'!B10,0)</f>
      </c>
      <c r="C10" s="20"/>
      <c r="D10" s="20"/>
      <c r="E10" s="20"/>
    </row>
    <row r="11" ht="20.05" customHeight="1">
      <c r="A11" t="s" s="48">
        <v>37</v>
      </c>
      <c r="B11" s="49">
        <f>ROUND(B3*'Soil Data - Shallow and Deep SO'!B11,0)</f>
      </c>
      <c r="C11" s="20"/>
      <c r="D11" s="20"/>
      <c r="E11" s="20"/>
    </row>
    <row r="12" ht="20.05" customHeight="1">
      <c r="A12" s="26"/>
      <c r="B12" s="41"/>
      <c r="C12" s="20"/>
      <c r="D12" s="20"/>
      <c r="E12" s="20"/>
    </row>
    <row r="13" ht="20.05" customHeight="1">
      <c r="A13" s="26"/>
      <c r="B13" s="41"/>
      <c r="C13" s="20"/>
      <c r="D13" s="20"/>
      <c r="E13" s="20"/>
    </row>
    <row r="14" ht="56.05" customHeight="1">
      <c r="A14" t="s" s="21">
        <v>38</v>
      </c>
      <c r="B14" s="47">
        <v>24</v>
      </c>
      <c r="C14" t="s" s="19">
        <v>39</v>
      </c>
      <c r="D14" s="20"/>
      <c r="E14"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50" customWidth="1"/>
    <col min="6" max="256" width="16.3516" style="50" customWidth="1"/>
  </cols>
  <sheetData>
    <row r="1" ht="27.65" customHeight="1">
      <c r="A1" t="s" s="7">
        <v>41</v>
      </c>
      <c r="B1" s="7"/>
      <c r="C1" s="7"/>
      <c r="D1" s="7"/>
      <c r="E1" s="7"/>
    </row>
    <row r="2" ht="20.25" customHeight="1">
      <c r="A2" s="8"/>
      <c r="B2" s="8"/>
      <c r="C2" s="8"/>
      <c r="D2" s="8"/>
      <c r="E2" s="8"/>
    </row>
    <row r="3" ht="32.25" customHeight="1">
      <c r="A3" t="s" s="44">
        <v>29</v>
      </c>
      <c r="B3" s="51">
        <f>ROUND((B6/81)*(B7/3)*'Soil Data - Shallow and Deep SO'!B3*'Soil Data - Shallow and Deep SO'!B4,0)</f>
      </c>
      <c r="C3" s="14"/>
      <c r="D3" t="s" s="13">
        <v>30</v>
      </c>
      <c r="E3" s="14"/>
    </row>
    <row r="4" ht="32.05" customHeight="1">
      <c r="A4" t="s" s="21">
        <v>31</v>
      </c>
      <c r="B4" t="s" s="52">
        <v>43</v>
      </c>
      <c r="C4" s="20"/>
      <c r="D4" t="s" s="19">
        <v>32</v>
      </c>
      <c r="E4" s="20"/>
    </row>
    <row r="5" ht="20.05" customHeight="1">
      <c r="A5" s="26"/>
      <c r="B5" s="41"/>
      <c r="C5" s="20"/>
      <c r="D5" s="20"/>
      <c r="E5" s="20"/>
    </row>
    <row r="6" ht="20.05" customHeight="1">
      <c r="A6" t="s" s="46">
        <v>33</v>
      </c>
      <c r="B6" s="53">
        <f>'Convert - Area Measurement Conv'!B17*'Convert - Area Measurement Conv'!B18</f>
      </c>
      <c r="C6" s="20"/>
      <c r="D6" s="20"/>
      <c r="E6" s="20"/>
    </row>
    <row r="7" ht="20.05" customHeight="1">
      <c r="A7" t="s" s="46">
        <v>34</v>
      </c>
      <c r="B7" s="47">
        <f>'Ask &amp; Show - Main Screen - DOI '!B8</f>
        <v>0</v>
      </c>
      <c r="C7" s="20"/>
      <c r="D7" s="20"/>
      <c r="E7" s="20"/>
    </row>
    <row r="8" ht="20.05" customHeight="1">
      <c r="A8" s="26"/>
      <c r="B8" s="41"/>
      <c r="C8" s="20"/>
      <c r="D8" s="20"/>
      <c r="E8" s="20"/>
    </row>
    <row r="9" ht="44.05" customHeight="1">
      <c r="A9" t="s" s="21">
        <v>35</v>
      </c>
      <c r="B9" s="41"/>
      <c r="C9" s="20"/>
      <c r="D9" s="20"/>
      <c r="E9" s="20"/>
    </row>
    <row r="10" ht="20.05" customHeight="1">
      <c r="A10" t="s" s="46">
        <v>36</v>
      </c>
      <c r="B10" s="41">
        <f>ROUND(B3*'Soil Data - Shallow and Deep SO'!B10,0)</f>
      </c>
      <c r="C10" s="20"/>
      <c r="D10" s="20"/>
      <c r="E10" s="20"/>
    </row>
    <row r="11" ht="20.05" customHeight="1">
      <c r="A11" t="s" s="54">
        <v>37</v>
      </c>
      <c r="B11" s="20">
        <f>ROUND(B3*'Soil Data - Shallow and Deep SO'!B11,0)</f>
      </c>
      <c r="C11" s="20"/>
      <c r="D11" s="20"/>
      <c r="E11"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55" customWidth="1"/>
    <col min="6" max="256" width="16.3516" style="55" customWidth="1"/>
  </cols>
  <sheetData>
    <row r="1" ht="27.65" customHeight="1">
      <c r="A1" t="s" s="7">
        <v>44</v>
      </c>
      <c r="B1" s="7"/>
      <c r="C1" s="7"/>
      <c r="D1" s="7"/>
      <c r="E1" s="7"/>
    </row>
    <row r="2" ht="20.25" customHeight="1">
      <c r="A2" s="8"/>
      <c r="B2" s="8"/>
      <c r="C2" s="8"/>
      <c r="D2" s="8"/>
      <c r="E2" s="8"/>
    </row>
    <row r="3" ht="32.25" customHeight="1">
      <c r="A3" t="s" s="44">
        <v>29</v>
      </c>
      <c r="B3" s="45">
        <f>ROUND(((B5/450)*275*(B6/0.125))+((825*(B5/450))),0)</f>
      </c>
      <c r="C3" s="14"/>
      <c r="D3" t="s" s="13">
        <v>30</v>
      </c>
      <c r="E3" s="14"/>
    </row>
    <row r="4" ht="32.05" customHeight="1">
      <c r="A4" s="26"/>
      <c r="B4" s="41"/>
      <c r="C4" s="20"/>
      <c r="D4" t="s" s="19">
        <v>32</v>
      </c>
      <c r="E4" t="s" s="19">
        <v>46</v>
      </c>
    </row>
    <row r="5" ht="20.05" customHeight="1">
      <c r="A5" t="s" s="46">
        <v>33</v>
      </c>
      <c r="B5" s="41">
        <f>'Convert - Area Measurement Conv'!B17*'Convert - Area Measurement Conv'!B18</f>
      </c>
      <c r="C5" s="20"/>
      <c r="D5" s="20"/>
      <c r="E5" s="20"/>
    </row>
    <row r="6" ht="20.05" customHeight="1">
      <c r="A6" t="s" s="46">
        <v>34</v>
      </c>
      <c r="B6" s="47">
        <f>'Ask &amp; Show - Main Screen - DOI '!B8</f>
        <v>0</v>
      </c>
      <c r="C6" s="20"/>
      <c r="D6" s="20"/>
      <c r="E6" s="20"/>
    </row>
    <row r="7" ht="20.05" customHeight="1">
      <c r="A7" s="26"/>
      <c r="B7" s="41"/>
      <c r="C7" s="20"/>
      <c r="D7" s="20"/>
      <c r="E7" s="20"/>
    </row>
    <row r="8" ht="44.05" customHeight="1">
      <c r="A8" t="s" s="21">
        <v>35</v>
      </c>
      <c r="B8" s="41"/>
      <c r="C8" s="20"/>
      <c r="D8" s="20"/>
      <c r="E8" s="20"/>
    </row>
    <row r="9" ht="20.05" customHeight="1">
      <c r="A9" t="s" s="46">
        <v>36</v>
      </c>
      <c r="B9" s="41">
        <f>ROUND(B3*'Water Data - Water remediation '!B10,0)</f>
      </c>
      <c r="C9" s="20"/>
      <c r="D9" s="20"/>
      <c r="E9" s="20"/>
    </row>
    <row r="10" ht="20.05" customHeight="1">
      <c r="A10" t="s" s="48">
        <v>37</v>
      </c>
      <c r="B10" s="49">
        <f>ROUND(B3*'Water Data - Water remediation '!B11,0)</f>
      </c>
      <c r="C10" s="20"/>
      <c r="D10" s="20"/>
      <c r="E10" s="20"/>
    </row>
    <row r="11" ht="20.05" customHeight="1">
      <c r="A11" s="26"/>
      <c r="B11" s="41"/>
      <c r="C11" s="20"/>
      <c r="D11" s="20"/>
      <c r="E11"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E15"/>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6.0156" style="56" customWidth="1"/>
    <col min="2" max="5" width="16.3516" style="56" customWidth="1"/>
    <col min="6" max="256" width="16.3516" style="56" customWidth="1"/>
  </cols>
  <sheetData>
    <row r="1" ht="27.65" customHeight="1">
      <c r="A1" t="s" s="7">
        <v>48</v>
      </c>
      <c r="B1" s="7"/>
      <c r="C1" s="7"/>
      <c r="D1" s="7"/>
      <c r="E1" s="7"/>
    </row>
    <row r="2" ht="20.25" customHeight="1">
      <c r="A2" s="8"/>
      <c r="B2" s="8"/>
      <c r="C2" s="8"/>
      <c r="D2" s="8"/>
      <c r="E2" s="8"/>
    </row>
    <row r="3" ht="32.25" customHeight="1">
      <c r="A3" t="s" s="44">
        <v>50</v>
      </c>
      <c r="B3" s="45"/>
      <c r="C3" s="14"/>
      <c r="D3" s="14"/>
      <c r="E3" s="14"/>
    </row>
    <row r="4" ht="20.05" customHeight="1">
      <c r="A4" s="26"/>
      <c r="B4" s="41"/>
      <c r="C4" s="20"/>
      <c r="D4" s="20"/>
      <c r="E4" s="20"/>
    </row>
    <row r="5" ht="20.05" customHeight="1">
      <c r="A5" t="s" s="21">
        <v>51</v>
      </c>
      <c r="B5" s="41"/>
      <c r="C5" s="20"/>
      <c r="D5" s="20"/>
      <c r="E5" s="20"/>
    </row>
    <row r="6" ht="20.05" customHeight="1">
      <c r="A6" t="s" s="46">
        <v>52</v>
      </c>
      <c r="B6" s="47">
        <v>0.125</v>
      </c>
      <c r="C6" s="20"/>
      <c r="D6" s="20"/>
      <c r="E6" s="20"/>
    </row>
    <row r="7" ht="20.05" customHeight="1">
      <c r="A7" t="s" s="46">
        <v>53</v>
      </c>
      <c r="B7" s="47">
        <v>0.125</v>
      </c>
      <c r="C7" s="20"/>
      <c r="D7" s="20"/>
      <c r="E7" s="20"/>
    </row>
    <row r="8" ht="20.05" customHeight="1">
      <c r="A8" s="26"/>
      <c r="B8" s="41"/>
      <c r="C8" s="20"/>
      <c r="D8" s="20"/>
      <c r="E8" s="20"/>
    </row>
    <row r="9" ht="20.05" customHeight="1">
      <c r="A9" t="s" s="21">
        <v>54</v>
      </c>
      <c r="B9" s="41"/>
      <c r="C9" s="20"/>
      <c r="D9" s="20"/>
      <c r="E9" s="20"/>
    </row>
    <row r="10" ht="20.05" customHeight="1">
      <c r="A10" t="s" s="46">
        <v>52</v>
      </c>
      <c r="B10" s="47">
        <v>1</v>
      </c>
      <c r="C10" s="20"/>
      <c r="D10" s="20"/>
      <c r="E10" s="20"/>
    </row>
    <row r="11" ht="20.05" customHeight="1">
      <c r="A11" t="s" s="46">
        <v>53</v>
      </c>
      <c r="B11" s="47">
        <v>1</v>
      </c>
      <c r="C11" s="20"/>
      <c r="D11" s="20"/>
      <c r="E11" s="20"/>
    </row>
    <row r="12" ht="20.05" customHeight="1">
      <c r="A12" s="26"/>
      <c r="B12" s="41"/>
      <c r="C12" s="20"/>
      <c r="D12" s="20"/>
      <c r="E12" s="20"/>
    </row>
    <row r="13" ht="20.05" customHeight="1">
      <c r="A13" t="s" s="21">
        <v>55</v>
      </c>
      <c r="B13" s="41"/>
      <c r="C13" s="20"/>
      <c r="D13" s="20"/>
      <c r="E13" s="20"/>
    </row>
    <row r="14" ht="20.05" customHeight="1">
      <c r="A14" t="s" s="46">
        <v>52</v>
      </c>
      <c r="B14" s="47">
        <v>25</v>
      </c>
      <c r="C14" s="20"/>
      <c r="D14" s="20"/>
      <c r="E14" s="20"/>
    </row>
    <row r="15" ht="20.05" customHeight="1">
      <c r="A15" t="s" s="46">
        <v>53</v>
      </c>
      <c r="B15" s="47">
        <v>25</v>
      </c>
      <c r="C15" s="20"/>
      <c r="D15" s="20"/>
      <c r="E15"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dimension ref="A2:E1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57" customWidth="1"/>
    <col min="6" max="256" width="16.3516" style="57" customWidth="1"/>
  </cols>
  <sheetData>
    <row r="1" ht="27.65" customHeight="1">
      <c r="A1" t="s" s="7">
        <v>57</v>
      </c>
      <c r="B1" s="7"/>
      <c r="C1" s="7"/>
      <c r="D1" s="7"/>
      <c r="E1" s="7"/>
    </row>
    <row r="2" ht="20.25" customHeight="1">
      <c r="A2" s="8"/>
      <c r="B2" s="8"/>
      <c r="C2" s="8"/>
      <c r="D2" s="8"/>
      <c r="E2" s="8"/>
    </row>
    <row r="3" ht="20.25" customHeight="1">
      <c r="A3" t="s" s="44">
        <v>33</v>
      </c>
      <c r="B3" s="45"/>
      <c r="C3" s="14"/>
      <c r="D3" s="14"/>
      <c r="E3" s="14"/>
    </row>
    <row r="4" ht="20.05" customHeight="1">
      <c r="A4" t="s" s="46">
        <v>59</v>
      </c>
      <c r="B4" t="s" s="52">
        <v>60</v>
      </c>
      <c r="C4" s="58">
        <v>1</v>
      </c>
      <c r="D4" s="20"/>
      <c r="E4" s="20"/>
    </row>
    <row r="5" ht="20.05" customHeight="1">
      <c r="A5" t="s" s="46">
        <v>61</v>
      </c>
      <c r="B5" t="s" s="52">
        <v>62</v>
      </c>
      <c r="C5" s="58">
        <v>9</v>
      </c>
      <c r="D5" s="20"/>
      <c r="E5" s="20"/>
    </row>
    <row r="6" ht="20.05" customHeight="1">
      <c r="A6" t="s" s="46">
        <v>63</v>
      </c>
      <c r="B6" t="s" s="52">
        <v>64</v>
      </c>
      <c r="C6" s="58">
        <v>10.764</v>
      </c>
      <c r="D6" s="20"/>
      <c r="E6" s="20"/>
    </row>
    <row r="7" ht="20.05" customHeight="1">
      <c r="A7" t="s" s="46">
        <v>65</v>
      </c>
      <c r="B7" t="s" s="52">
        <v>66</v>
      </c>
      <c r="C7" s="58">
        <v>10.764</v>
      </c>
      <c r="D7" s="20"/>
      <c r="E7" s="20"/>
    </row>
    <row r="8" ht="20.05" customHeight="1">
      <c r="A8" t="s" s="46">
        <v>67</v>
      </c>
      <c r="B8" t="s" s="52">
        <v>68</v>
      </c>
      <c r="C8" s="58">
        <v>27</v>
      </c>
      <c r="D8" s="20"/>
      <c r="E8" s="20"/>
    </row>
    <row r="9" ht="20.05" customHeight="1">
      <c r="A9" t="s" s="46">
        <v>69</v>
      </c>
      <c r="B9" t="s" s="52">
        <v>70</v>
      </c>
      <c r="C9" s="58">
        <v>3</v>
      </c>
      <c r="D9" s="20"/>
      <c r="E9" s="20"/>
    </row>
    <row r="10" ht="20.05" customHeight="1">
      <c r="A10" s="26"/>
      <c r="B10" s="41"/>
      <c r="C10" s="20"/>
      <c r="D10" s="20"/>
      <c r="E10" s="20"/>
    </row>
    <row r="11" ht="20.05" customHeight="1">
      <c r="A11" t="s" s="21">
        <v>34</v>
      </c>
      <c r="B11" s="41"/>
      <c r="C11" s="20"/>
      <c r="D11" s="20"/>
      <c r="E11" s="20"/>
    </row>
    <row r="12" ht="20.05" customHeight="1">
      <c r="A12" t="s" s="46">
        <v>71</v>
      </c>
      <c r="B12" t="s" s="52">
        <v>72</v>
      </c>
      <c r="C12" s="58">
        <v>1</v>
      </c>
      <c r="D12" s="20"/>
      <c r="E12" s="20"/>
    </row>
    <row r="13" ht="20.05" customHeight="1">
      <c r="A13" t="s" s="46">
        <v>73</v>
      </c>
      <c r="B13" t="s" s="52">
        <v>74</v>
      </c>
      <c r="C13" s="58">
        <v>36</v>
      </c>
      <c r="D13" s="20"/>
      <c r="E13" s="20"/>
    </row>
    <row r="14" ht="20.05" customHeight="1">
      <c r="A14" t="s" s="46">
        <v>75</v>
      </c>
      <c r="B14" t="s" s="52">
        <v>76</v>
      </c>
      <c r="C14" s="58">
        <v>39.37</v>
      </c>
      <c r="D14" s="20"/>
      <c r="E14" s="20"/>
    </row>
    <row r="15" ht="20.05" customHeight="1">
      <c r="A15" t="s" s="46">
        <v>77</v>
      </c>
      <c r="B15" t="s" s="52">
        <v>78</v>
      </c>
      <c r="C15" s="58">
        <v>12</v>
      </c>
      <c r="D15" s="20"/>
      <c r="E15" s="20"/>
    </row>
    <row r="16" ht="20.05" customHeight="1">
      <c r="A16" s="59"/>
      <c r="B16" s="41"/>
      <c r="C16" s="20"/>
      <c r="D16" s="20"/>
      <c r="E16" s="20"/>
    </row>
    <row r="17" ht="20.05" customHeight="1">
      <c r="A17" t="s" s="46">
        <v>79</v>
      </c>
      <c r="B17" t="s" s="52">
        <f>IFERROR(('Ask &amp; Show - Main Screen - DOI '!B6*(VLOOKUP('Ask &amp; Show - Main Screen - DOI '!B4,$B$4:$C$9,2,FALSE))),"ERROR")</f>
        <v>80</v>
      </c>
      <c r="C17" s="20"/>
      <c r="D17" s="20"/>
      <c r="E17" s="20"/>
    </row>
    <row r="18" ht="20.05" customHeight="1">
      <c r="A18" t="s" s="46">
        <v>81</v>
      </c>
      <c r="B18" t="s" s="52">
        <f>IFERROR(('Ask &amp; Show - Main Screen - DOI '!B7*(VLOOKUP('Ask &amp; Show - Main Screen - DOI '!B4,$B$4:$C$9,2,FALSE))),"ERROR")</f>
        <v>80</v>
      </c>
      <c r="C18" s="20"/>
      <c r="D18" s="20"/>
      <c r="E18"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60" customWidth="1"/>
    <col min="6" max="256" width="16.3516" style="60" customWidth="1"/>
  </cols>
  <sheetData>
    <row r="1" ht="27.65" customHeight="1">
      <c r="A1" t="s" s="7">
        <v>83</v>
      </c>
      <c r="B1" s="7"/>
      <c r="C1" s="7"/>
      <c r="D1" s="7"/>
      <c r="E1" s="7"/>
    </row>
    <row r="2" ht="20.25" customHeight="1">
      <c r="A2" s="8"/>
      <c r="B2" s="8"/>
      <c r="C2" s="8"/>
      <c r="D2" s="8"/>
      <c r="E2" s="8"/>
    </row>
    <row r="3" ht="32.25" customHeight="1">
      <c r="A3" t="s" s="44">
        <v>19</v>
      </c>
      <c r="B3" t="s" s="61">
        <v>84</v>
      </c>
      <c r="C3" s="14"/>
      <c r="D3" s="14"/>
      <c r="E3" s="14"/>
    </row>
    <row r="4" ht="20.05" customHeight="1">
      <c r="A4" t="s" s="21">
        <v>85</v>
      </c>
      <c r="B4" t="s" s="52">
        <v>86</v>
      </c>
      <c r="C4" s="20"/>
      <c r="D4" s="20"/>
      <c r="E4" s="20"/>
    </row>
    <row r="5" ht="20.05" customHeight="1">
      <c r="A5" t="s" s="21">
        <v>47</v>
      </c>
      <c r="B5" t="s" s="52">
        <v>87</v>
      </c>
      <c r="C5" s="20"/>
      <c r="D5" s="20"/>
      <c r="E5" s="20"/>
    </row>
    <row r="6" ht="20.05" customHeight="1">
      <c r="A6" s="26"/>
      <c r="B6" s="41"/>
      <c r="C6" s="20"/>
      <c r="D6" s="20"/>
      <c r="E6" s="20"/>
    </row>
    <row r="7" ht="20.05" customHeight="1">
      <c r="A7" s="26"/>
      <c r="B7" s="41"/>
      <c r="C7" s="20"/>
      <c r="D7" s="20"/>
      <c r="E7" s="20"/>
    </row>
    <row r="8" ht="20.05" customHeight="1">
      <c r="A8" s="26"/>
      <c r="B8" s="41"/>
      <c r="C8" s="20"/>
      <c r="D8" s="20"/>
      <c r="E8" s="20"/>
    </row>
    <row r="9" ht="20.05" customHeight="1">
      <c r="A9" s="26"/>
      <c r="B9" s="41"/>
      <c r="C9" s="20"/>
      <c r="D9" s="20"/>
      <c r="E9" s="20"/>
    </row>
    <row r="10" ht="20.05" customHeight="1">
      <c r="A10" s="26"/>
      <c r="B10" s="41"/>
      <c r="C10" s="20"/>
      <c r="D10" s="20"/>
      <c r="E10" s="20"/>
    </row>
    <row r="11" ht="20.05" customHeight="1">
      <c r="A11" s="26"/>
      <c r="B11" s="41"/>
      <c r="C11" s="20"/>
      <c r="D11" s="20"/>
      <c r="E11"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E1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4.4453" style="62" customWidth="1"/>
    <col min="2" max="5" width="16.3516" style="62" customWidth="1"/>
    <col min="6" max="256" width="16.3516" style="62" customWidth="1"/>
  </cols>
  <sheetData>
    <row r="1" ht="27.65" customHeight="1">
      <c r="A1" t="s" s="7">
        <v>89</v>
      </c>
      <c r="B1" s="7"/>
      <c r="C1" s="7"/>
      <c r="D1" s="7"/>
      <c r="E1" s="7"/>
    </row>
    <row r="2" ht="20.25" customHeight="1">
      <c r="A2" s="8"/>
      <c r="B2" s="8"/>
      <c r="C2" s="8"/>
      <c r="D2" s="8"/>
      <c r="E2" s="8"/>
    </row>
    <row r="3" ht="44.25" customHeight="1">
      <c r="A3" t="s" s="44">
        <v>91</v>
      </c>
      <c r="B3" s="63">
        <f>B6+B7</f>
        <v>5</v>
      </c>
      <c r="C3" s="14"/>
      <c r="D3" t="s" s="13">
        <v>92</v>
      </c>
      <c r="E3" s="14"/>
    </row>
    <row r="4" ht="92.05" customHeight="1">
      <c r="A4" t="s" s="21">
        <v>93</v>
      </c>
      <c r="B4" s="47">
        <v>4</v>
      </c>
      <c r="C4" s="20"/>
      <c r="D4" t="s" s="19">
        <v>94</v>
      </c>
      <c r="E4" t="s" s="19">
        <v>95</v>
      </c>
    </row>
    <row r="5" ht="20.05" customHeight="1">
      <c r="A5" s="26"/>
      <c r="B5" s="41"/>
      <c r="C5" s="20"/>
      <c r="D5" s="20"/>
      <c r="E5" s="20"/>
    </row>
    <row r="6" ht="32.05" customHeight="1">
      <c r="A6" t="s" s="46">
        <v>96</v>
      </c>
      <c r="B6" s="47">
        <v>4</v>
      </c>
      <c r="C6" s="20"/>
      <c r="D6" t="s" s="64">
        <v>97</v>
      </c>
      <c r="E6" s="20"/>
    </row>
    <row r="7" ht="20.05" customHeight="1">
      <c r="A7" t="s" s="46">
        <v>98</v>
      </c>
      <c r="B7" s="47">
        <v>1</v>
      </c>
      <c r="C7" s="20"/>
      <c r="D7" s="20"/>
      <c r="E7" s="20"/>
    </row>
    <row r="8" ht="20.05" customHeight="1">
      <c r="A8" s="26"/>
      <c r="B8" s="41"/>
      <c r="C8" s="20"/>
      <c r="D8" s="20"/>
      <c r="E8" s="20"/>
    </row>
    <row r="9" ht="20.05" customHeight="1">
      <c r="A9" t="s" s="21">
        <v>99</v>
      </c>
      <c r="B9" s="41"/>
      <c r="C9" s="20"/>
      <c r="D9" s="20"/>
      <c r="E9" s="20"/>
    </row>
    <row r="10" ht="20.05" customHeight="1">
      <c r="A10" t="s" s="46">
        <v>100</v>
      </c>
      <c r="B10" s="47">
        <f>B6/B3</f>
        <v>0.8</v>
      </c>
      <c r="C10" s="20"/>
      <c r="D10" s="20"/>
      <c r="E10" s="20"/>
    </row>
    <row r="11" ht="20.05" customHeight="1">
      <c r="A11" t="s" s="46">
        <v>37</v>
      </c>
      <c r="B11" s="47">
        <f>B7/B3</f>
        <v>0.2</v>
      </c>
      <c r="C11" s="20"/>
      <c r="D11" s="20"/>
      <c r="E11" s="20"/>
    </row>
    <row r="12" ht="20.05" customHeight="1">
      <c r="A12" s="26"/>
      <c r="B12" s="41"/>
      <c r="C12" s="20"/>
      <c r="D12" s="20"/>
      <c r="E12" s="20"/>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